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Декабрь 2020" sheetId="1" r:id="rId1"/>
    <sheet name="Лист2" sheetId="2" r:id="rId2"/>
    <sheet name="Лист3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<sst xmlns="http://schemas.openxmlformats.org/spreadsheetml/2006/main" count="83" uniqueCount="29">
  <si>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</si>
  <si>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</si>
  <si>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</si>
  <si>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</si>
  <si>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</si>
  <si>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</si>
  <si>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</si>
  <si>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</si>
  <si>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</si>
  <si>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</si>
  <si>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</si>
  <si>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</si>
  <si>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</si>
  <si>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</si>
  <si>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</si>
  <si>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</si>
  <si>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</si>
  <si>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</si>
  <si>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</si>
  <si>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</si>
  <si>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</si>
  <si>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</si>
  <si>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</si>
  <si>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</si>
  <si>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</si>
  <si>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</si>
  <si>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</si>
  <si>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</si>
  <si>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Декабрь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</si>
</sst>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287529309</v>
      </c>
      <c r="E7" s="8">
        <f>E8+E9+E10+E11</f>
        <v>102674898</v>
      </c>
      <c r="F7" s="8">
        <f>F8+F9+F10+F11</f>
        <v>85294226</v>
      </c>
      <c r="G7" s="9">
        <f>G8+G9+G10+G11</f>
        <v>99560185</v>
      </c>
      <c r="H7" s="10"/>
    </row>
    <row r="8" spans="1:8" ht="12.75">
      <c r="A8" s="38"/>
      <c r="B8" s="41"/>
      <c r="C8" s="11" t="s">
        <v>6</v>
      </c>
      <c r="D8" s="48">
        <f>E7+F7+G7</f>
        <v>287529309</v>
      </c>
      <c r="E8" s="25">
        <f>10221589+1523825</f>
        <v>11745414</v>
      </c>
      <c r="F8" s="12"/>
      <c r="G8" s="45">
        <f>102959913-3399728</f>
        <v>99560185</v>
      </c>
      <c r="H8" s="10"/>
    </row>
    <row r="9" spans="1:8" ht="12.75">
      <c r="A9" s="38"/>
      <c r="B9" s="41"/>
      <c r="C9" s="11" t="s">
        <v>7</v>
      </c>
      <c r="D9" s="49"/>
      <c r="E9" s="26">
        <f>3191489+409803</f>
        <v>3601292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54546977+5781410</f>
        <v>60328387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112091485+202546-F11</f>
        <v>26999805</v>
      </c>
      <c r="F11" s="14">
        <v>85294226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92617</v>
      </c>
      <c r="E12" s="8">
        <f>E13+E14+E15+E16</f>
        <v>92202</v>
      </c>
      <c r="F12" s="8">
        <f>F13+F14+F15+F16</f>
        <v>0</v>
      </c>
      <c r="G12" s="9">
        <f>G13+G14+G15+G16</f>
        <v>415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92617</v>
      </c>
      <c r="E15" s="29">
        <f>D13+D15-E16-F16-G15-G16</f>
        <v>85922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6">
        <v>6280</v>
      </c>
      <c r="F16" s="16">
        <v>0</v>
      </c>
      <c r="G16" s="16">
        <v>415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4893259</v>
      </c>
      <c r="E17" s="8">
        <f>E18+E19+E20+E21</f>
        <v>4554183</v>
      </c>
      <c r="F17" s="8">
        <f>F18+F19+F20+F21</f>
        <v>0</v>
      </c>
      <c r="G17" s="9">
        <f>G18+G19+G20+G21</f>
        <v>339076</v>
      </c>
      <c r="H17" s="10"/>
    </row>
    <row r="18" spans="1:8" ht="12.75">
      <c r="A18" s="38"/>
      <c r="B18" s="41"/>
      <c r="C18" s="11" t="s">
        <v>6</v>
      </c>
      <c r="D18" s="12">
        <v>4893259</v>
      </c>
      <c r="E18" s="12">
        <f>D18-E19-E20-E21-G20</f>
        <v>1107453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623136+32921</f>
        <v>656057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1070546+1443523+82921</f>
        <v>2596990</v>
      </c>
      <c r="F20" s="12"/>
      <c r="G20" s="15">
        <v>339076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f>168886+24797</f>
        <v>193683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546125</v>
      </c>
      <c r="E22" s="8">
        <f>E23+E24+E25+E26</f>
        <v>501843</v>
      </c>
      <c r="F22" s="8">
        <f>F23+F24+F25+F26</f>
        <v>24088</v>
      </c>
      <c r="G22" s="9">
        <f>G23+G24+G25+G26</f>
        <v>20194</v>
      </c>
      <c r="H22" s="10"/>
    </row>
    <row r="23" spans="1:7" ht="12.75">
      <c r="A23" s="38"/>
      <c r="B23" s="41"/>
      <c r="C23" s="11" t="s">
        <v>6</v>
      </c>
      <c r="D23" s="12">
        <v>546125</v>
      </c>
      <c r="E23" s="12">
        <f>D23+D25-E26-F26-G26-E25</f>
        <v>342149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v>17665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v>142029</v>
      </c>
      <c r="F26" s="16">
        <v>24088</v>
      </c>
      <c r="G26" s="16">
        <v>20194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694767</v>
      </c>
      <c r="E32" s="8">
        <f>E33+E34+E35+E36</f>
        <v>666115</v>
      </c>
      <c r="F32" s="8">
        <f>F33+F34+F35+F36</f>
        <v>0</v>
      </c>
      <c r="G32" s="9">
        <f>G33+G34+G35+G36</f>
        <v>28652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f>146459+138576+26120+227567+281+4326+87776+60212+3450</f>
        <v>694767</v>
      </c>
      <c r="E35" s="12">
        <f>D35-G35</f>
        <v>666115</v>
      </c>
      <c r="F35" s="12"/>
      <c r="G35" s="16">
        <f>4981+5254+931+18640-1154</f>
        <v>28652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260365</v>
      </c>
      <c r="E37" s="8">
        <f>E38+E39+E40+E41</f>
        <v>216330</v>
      </c>
      <c r="F37" s="8">
        <f>F38+F39+F40+F41</f>
        <v>23816</v>
      </c>
      <c r="G37" s="9">
        <f>G38+G39+G40+G41</f>
        <v>20219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260365</v>
      </c>
      <c r="E40" s="12">
        <v>169896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46322+112</f>
        <v>46434</v>
      </c>
      <c r="F41" s="14">
        <v>23816</v>
      </c>
      <c r="G41" s="16">
        <v>20219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2868634</v>
      </c>
      <c r="E43" s="17">
        <f>E44+E45+E46+E47</f>
        <v>1819095</v>
      </c>
      <c r="F43" s="17">
        <f>F44+F45+F46+F47</f>
        <v>647975</v>
      </c>
      <c r="G43" s="18">
        <f>G44+G45+G46+G47</f>
        <v>401564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2868634</v>
      </c>
      <c r="E46" s="29">
        <v>1349160</v>
      </c>
      <c r="F46" s="12">
        <v>201796</v>
      </c>
      <c r="G46" s="15">
        <v>401564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469935</v>
      </c>
      <c r="F47" s="14">
        <v>446179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623211</v>
      </c>
      <c r="E48" s="17">
        <f>E49+E50+E51+E52</f>
        <v>240475</v>
      </c>
      <c r="F48" s="17">
        <f>F49+F50+F51+F52</f>
        <v>372669</v>
      </c>
      <c r="G48" s="18">
        <f>G49+G50+G51+G52</f>
        <v>10067</v>
      </c>
      <c r="H48" s="10"/>
    </row>
    <row r="49" spans="1:8" ht="12.75">
      <c r="A49" s="53"/>
      <c r="B49" s="41"/>
      <c r="C49" s="11" t="s">
        <v>6</v>
      </c>
      <c r="D49" s="12">
        <f>235579+212481+108938+66213</f>
        <v>623211</v>
      </c>
      <c r="E49" s="12">
        <f>D49-E52-F52-G52</f>
        <v>57739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182736</v>
      </c>
      <c r="F52" s="14">
        <v>372669</v>
      </c>
      <c r="G52" s="16">
        <v>10067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12227102</v>
      </c>
      <c r="E53" s="17">
        <f>E54+E55+E56+E57</f>
        <v>9767365</v>
      </c>
      <c r="F53" s="17">
        <f>F54+F55+F56+F57</f>
        <v>784947</v>
      </c>
      <c r="G53" s="18"/>
      <c r="H53" s="10"/>
    </row>
    <row r="54" spans="1:8" ht="12.75">
      <c r="A54" s="38"/>
      <c r="B54" s="41"/>
      <c r="C54" s="11" t="s">
        <v>6</v>
      </c>
      <c r="D54" s="12">
        <v>8103169</v>
      </c>
      <c r="E54" s="12">
        <v>69182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0</v>
      </c>
      <c r="E55" s="12">
        <f>20400+755328</f>
        <v>775728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f>2746619+326668</f>
        <v>3073287</v>
      </c>
      <c r="E56" s="12">
        <f>2479555+93358+41880</f>
        <v>2614793</v>
      </c>
      <c r="F56" s="12">
        <v>66446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1050646</v>
      </c>
      <c r="E57" s="28">
        <f>D53-E54-E55-E56-F56-F57-G57</f>
        <v>6307662</v>
      </c>
      <c r="F57" s="14">
        <v>718501</v>
      </c>
      <c r="G57" s="16">
        <f>1674790</f>
        <v>1674790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383457</v>
      </c>
      <c r="E58" s="17">
        <f>E59+E60+E61+E62</f>
        <v>336675</v>
      </c>
      <c r="F58" s="17">
        <f>F59+F60+F61+F62</f>
        <v>32126</v>
      </c>
      <c r="G58" s="18">
        <f>G59+G60+G61+G62</f>
        <v>14656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383457</v>
      </c>
      <c r="E61" s="12">
        <f>D61-F62-G62</f>
        <v>336675</v>
      </c>
      <c r="F61" s="12"/>
      <c r="G61" s="33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32126</v>
      </c>
      <c r="G62" s="34">
        <v>14656</v>
      </c>
      <c r="H62" s="35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3795284</v>
      </c>
      <c r="E63" s="17">
        <f>E64+E65+E66+E67</f>
        <v>2061527</v>
      </c>
      <c r="F63" s="17">
        <f>F64+F65+F66+F67</f>
        <v>1430847</v>
      </c>
      <c r="G63" s="18">
        <f>G64+G65+G66+G67</f>
        <v>302910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f>E66+E67+F67+G66</f>
        <v>3795284</v>
      </c>
      <c r="E66" s="12">
        <v>1205199</v>
      </c>
      <c r="F66" s="12"/>
      <c r="G66" s="15">
        <v>302910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v>856328</v>
      </c>
      <c r="F67" s="14">
        <v>1430847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2021-02-15T11:13:17Z</dcterms:modified>
  <cp:category/>
  <cp:version/>
  <cp:contentType/>
  <cp:contentStatus/>
</cp:coreProperties>
</file>